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gartner\Documents\TDR\BIENES Y SERVICIOS\POT-OP 2024\TDR\"/>
    </mc:Choice>
  </mc:AlternateContent>
  <xr:revisionPtr revIDLastSave="0" documentId="8_{FC775C79-982E-4491-9E91-B826E9AD3661}" xr6:coauthVersionLast="47" xr6:coauthVersionMax="47" xr10:uidLastSave="{00000000-0000-0000-0000-000000000000}"/>
  <bookViews>
    <workbookView xWindow="-110" yWindow="-110" windowWidth="19420" windowHeight="10420" xr2:uid="{4A782947-81E6-410B-B79C-7A1F8A01AC83}"/>
  </bookViews>
  <sheets>
    <sheet name="Región 1-Caribe" sheetId="1" r:id="rId1"/>
    <sheet name="Región 2-Centro Amazonía" sheetId="4" r:id="rId2"/>
    <sheet name="Región 3-Occidente" sheetId="5" r:id="rId3"/>
    <sheet name="Región 4 Oriente Orinoquía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6" l="1"/>
  <c r="I21" i="6"/>
  <c r="I20" i="6"/>
  <c r="I18" i="6"/>
  <c r="I17" i="6"/>
  <c r="I15" i="6"/>
  <c r="I13" i="6"/>
  <c r="I14" i="6" s="1"/>
  <c r="I11" i="6"/>
  <c r="I10" i="6"/>
  <c r="I9" i="6"/>
  <c r="I8" i="6"/>
  <c r="I7" i="6"/>
  <c r="I22" i="5"/>
  <c r="I21" i="5"/>
  <c r="I18" i="5"/>
  <c r="I17" i="5"/>
  <c r="I16" i="5"/>
  <c r="I15" i="5"/>
  <c r="I11" i="5"/>
  <c r="I10" i="5"/>
  <c r="I9" i="5"/>
  <c r="I8" i="5"/>
  <c r="I7" i="5"/>
  <c r="I22" i="4"/>
  <c r="I21" i="4"/>
  <c r="I20" i="4"/>
  <c r="I17" i="4"/>
  <c r="I16" i="4"/>
  <c r="I15" i="4"/>
  <c r="I13" i="4"/>
  <c r="I14" i="4" s="1"/>
  <c r="I11" i="4"/>
  <c r="I10" i="4"/>
  <c r="I9" i="4"/>
  <c r="I8" i="4"/>
  <c r="I19" i="1"/>
  <c r="I22" i="1"/>
  <c r="I21" i="1"/>
  <c r="I20" i="1"/>
  <c r="I23" i="1" s="1"/>
  <c r="I18" i="1"/>
  <c r="I17" i="1"/>
  <c r="I16" i="1"/>
  <c r="I15" i="1"/>
  <c r="I13" i="1"/>
  <c r="I14" i="1" s="1"/>
  <c r="I11" i="1"/>
  <c r="I10" i="1"/>
  <c r="I9" i="1"/>
  <c r="I8" i="1"/>
  <c r="I18" i="4"/>
  <c r="I20" i="5"/>
  <c r="I13" i="5"/>
  <c r="I14" i="5" s="1"/>
  <c r="I16" i="6"/>
  <c r="I23" i="6" l="1"/>
  <c r="I19" i="6"/>
  <c r="I12" i="6"/>
  <c r="I23" i="5"/>
  <c r="I19" i="5"/>
  <c r="I12" i="5"/>
  <c r="I23" i="4"/>
  <c r="I19" i="4"/>
  <c r="G22" i="6"/>
  <c r="F11" i="6"/>
  <c r="F10" i="6"/>
  <c r="F9" i="6"/>
  <c r="F8" i="6"/>
  <c r="F7" i="6"/>
  <c r="G22" i="5"/>
  <c r="G22" i="4"/>
  <c r="F11" i="5"/>
  <c r="F10" i="5"/>
  <c r="F9" i="5"/>
  <c r="F8" i="5"/>
  <c r="F7" i="5"/>
  <c r="F8" i="4"/>
  <c r="F7" i="4"/>
  <c r="I7" i="4" s="1"/>
  <c r="I12" i="4" s="1"/>
  <c r="F11" i="4"/>
  <c r="F10" i="4"/>
  <c r="F9" i="4"/>
  <c r="F11" i="1"/>
  <c r="F10" i="1"/>
  <c r="F9" i="1"/>
  <c r="F8" i="1"/>
  <c r="F7" i="1"/>
  <c r="I7" i="1" s="1"/>
  <c r="I12" i="1" s="1"/>
  <c r="I24" i="1" s="1"/>
  <c r="G22" i="1"/>
  <c r="I24" i="6" l="1"/>
  <c r="I24" i="5"/>
  <c r="I24" i="4"/>
</calcChain>
</file>

<file path=xl/sharedStrings.xml><?xml version="1.0" encoding="utf-8"?>
<sst xmlns="http://schemas.openxmlformats.org/spreadsheetml/2006/main" count="228" uniqueCount="44">
  <si>
    <t>Región 3-Occidente</t>
  </si>
  <si>
    <t>INVITACIÓN No. POT OP24</t>
  </si>
  <si>
    <t>Región 1-Caribe</t>
  </si>
  <si>
    <t>Cantidad</t>
  </si>
  <si>
    <t>Arenas tecnológicas</t>
  </si>
  <si>
    <t>Sin ecosistema o bajo </t>
  </si>
  <si>
    <t>Ecosistema presemilla o medio bajo </t>
  </si>
  <si>
    <t>Ecosistema semilla o medio </t>
  </si>
  <si>
    <t>Ecosistema en desarrollo o medio alto </t>
  </si>
  <si>
    <t>Hub regional o alto </t>
  </si>
  <si>
    <t>Producto Digital </t>
  </si>
  <si>
    <t>Equipo Emprendedor</t>
  </si>
  <si>
    <t>Modelo de negocio </t>
  </si>
  <si>
    <t>Emprendimiento </t>
  </si>
  <si>
    <t>Emprendimiento digital </t>
  </si>
  <si>
    <t>Emprendimiento digital global </t>
  </si>
  <si>
    <t>Equipo de trabajo mínimo requerido </t>
  </si>
  <si>
    <t>Global </t>
  </si>
  <si>
    <t>Visibilidad y comunicaciones </t>
  </si>
  <si>
    <t>Gastos viajes y desplazamiento a territorio </t>
  </si>
  <si>
    <t>TOTAL</t>
  </si>
  <si>
    <t>Ecosistema de emprendimiento e innovación por arena tecnológica</t>
  </si>
  <si>
    <t>Valor Total PROPUESTA</t>
  </si>
  <si>
    <t xml:space="preserve"> Valor unitario máximo</t>
  </si>
  <si>
    <t>Valor unitario PROPUESTA</t>
  </si>
  <si>
    <t>Subtotal Componente 1 Ecosistemas Regionales</t>
  </si>
  <si>
    <t xml:space="preserve">Subtotal 2.1. Emprendimientos digitales - Ideación </t>
  </si>
  <si>
    <t>Subtotal 2.2. Emprendimientos digitales - Emprendimiento</t>
  </si>
  <si>
    <t>Subtotal 2.3 Costos fijos</t>
  </si>
  <si>
    <t>No Aplica</t>
  </si>
  <si>
    <t>Ciudadanos</t>
  </si>
  <si>
    <t xml:space="preserve"> 1 - Ecosistemas regionales </t>
  </si>
  <si>
    <t xml:space="preserve">2.1 - Emprendimientos digitales - Ideación </t>
  </si>
  <si>
    <t>Ideación</t>
  </si>
  <si>
    <t>2.2 Emprendimientos digitales - Emprendimientos </t>
  </si>
  <si>
    <t>Región 2-Centro Amazonía</t>
  </si>
  <si>
    <r>
      <t>Componente</t>
    </r>
    <r>
      <rPr>
        <sz val="9"/>
        <rFont val="Aptos Narrow"/>
        <family val="2"/>
        <scheme val="minor"/>
      </rPr>
      <t> </t>
    </r>
  </si>
  <si>
    <r>
      <t>Mecanismo acompañamiento / Fase</t>
    </r>
    <r>
      <rPr>
        <sz val="9"/>
        <rFont val="Aptos Narrow"/>
        <family val="2"/>
        <scheme val="minor"/>
      </rPr>
      <t> </t>
    </r>
  </si>
  <si>
    <r>
      <t>Unidad</t>
    </r>
    <r>
      <rPr>
        <sz val="9"/>
        <rFont val="Aptos Narrow"/>
        <family val="2"/>
        <scheme val="minor"/>
      </rPr>
      <t> </t>
    </r>
  </si>
  <si>
    <t>1. Subtotal Componente 1 Ecosistemas Regionales</t>
  </si>
  <si>
    <t>Departamentos</t>
  </si>
  <si>
    <t>Región 4-Oriente Orinoquía</t>
  </si>
  <si>
    <t>TÉRMINOS DE REFERENCIA PARA SELECCIONAR Y CONTRATAR LOS SERVICIOS DE HASTA CUATRO (4) OPERADORES PARA EJECUTAR LOS COMPONENTES DE ECOSISTEMAS REGIONALES Y EMPRENDIMIENTOS DIGITALES DEL DETONANTE DE ASISTENCIA TÉCNICA DEL PROGRAMA COLOMBIA POTENCIA DIGITAL EN DIFERENTES REGIONES DEL PAÍS</t>
  </si>
  <si>
    <t xml:space="preserve">ANEXO 7. Propuesta Económica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</si>
</sst>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name val="Segoe UI"/>
      <family val="2"/>
    </font>
    <font>
      <sz val="8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9"/>
      <name val="Aptos Narrow"/>
      <family val="2"/>
      <scheme val="minor"/>
    </font>
    <font>
      <sz val="9"/>
      <name val="Aptos Narrow"/>
      <family val="2"/>
      <scheme val="minor"/>
    </font>
    <font>
      <sz val="9"/>
      <color rgb="FF000000"/>
      <name val="Aptos Narrow"/>
      <family val="2"/>
      <scheme val="minor"/>
    </font>
    <font>
      <b/>
      <sz val="9"/>
      <color theme="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5" fillId="0" borderId="10" xfId="1" applyNumberFormat="1" applyFont="1" applyBorder="1"/>
    <xf numFmtId="0" fontId="5" fillId="0" borderId="10" xfId="0" applyFont="1" applyBorder="1" applyAlignment="1">
      <alignment horizontal="center" vertical="center" wrapText="1"/>
    </xf>
    <xf numFmtId="164" fontId="7" fillId="0" borderId="10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4" fontId="4" fillId="0" borderId="10" xfId="1" applyNumberFormat="1" applyFont="1" applyBorder="1"/>
    <xf numFmtId="164" fontId="8" fillId="0" borderId="10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5" fillId="0" borderId="10" xfId="1" applyNumberFormat="1" applyFont="1" applyBorder="1" applyAlignment="1">
      <alignment vertical="center"/>
    </xf>
    <xf numFmtId="44" fontId="5" fillId="3" borderId="10" xfId="2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 wrapText="1"/>
    </xf>
    <xf numFmtId="164" fontId="6" fillId="4" borderId="1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164" fontId="9" fillId="5" borderId="24" xfId="0" applyNumberFormat="1" applyFont="1" applyFill="1" applyBorder="1"/>
    <xf numFmtId="0" fontId="6" fillId="0" borderId="25" xfId="0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6" fillId="0" borderId="1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4" fontId="0" fillId="0" borderId="0" xfId="0" applyNumberFormat="1"/>
    <xf numFmtId="0" fontId="6" fillId="4" borderId="20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/>
    </xf>
  </cellXfs>
  <cellStyles count="3">
    <cellStyle name="Moneda" xfId="2" builtinId="4"/>
    <cellStyle name="Moneda 2" xfId="1" xr:uid="{F3B6CABE-3265-497A-8B74-E8EEA5702EA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314326</xdr:colOff>
      <xdr:row>2</xdr:row>
      <xdr:rowOff>218496</xdr:rowOff>
    </xdr:to>
    <xdr:pic>
      <xdr:nvPicPr>
        <xdr:cNvPr id="3" name="Imagen 2" descr="Logo-Innpulsa | Ir a Escuela Superior de Administración Pública">
          <a:extLst>
            <a:ext uri="{FF2B5EF4-FFF2-40B4-BE49-F238E27FC236}">
              <a16:creationId xmlns:a16="http://schemas.microsoft.com/office/drawing/2014/main" id="{40CAA00D-2EFE-428D-92FC-09332501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0"/>
          <a:ext cx="1905000" cy="732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0</xdr:rowOff>
    </xdr:from>
    <xdr:to>
      <xdr:col>1</xdr:col>
      <xdr:colOff>809626</xdr:colOff>
      <xdr:row>2</xdr:row>
      <xdr:rowOff>218496</xdr:rowOff>
    </xdr:to>
    <xdr:pic>
      <xdr:nvPicPr>
        <xdr:cNvPr id="2" name="Imagen 1" descr="Logo-Innpulsa | Ir a Escuela Superior de Administración Pública">
          <a:extLst>
            <a:ext uri="{FF2B5EF4-FFF2-40B4-BE49-F238E27FC236}">
              <a16:creationId xmlns:a16="http://schemas.microsoft.com/office/drawing/2014/main" id="{F059DD99-C1D3-4537-A9EC-06967DD5E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0"/>
          <a:ext cx="1905000" cy="732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2</xdr:row>
      <xdr:rowOff>218496</xdr:rowOff>
    </xdr:to>
    <xdr:pic>
      <xdr:nvPicPr>
        <xdr:cNvPr id="2" name="Imagen 1" descr="Logo-Innpulsa | Ir a Escuela Superior de Administración Pública">
          <a:extLst>
            <a:ext uri="{FF2B5EF4-FFF2-40B4-BE49-F238E27FC236}">
              <a16:creationId xmlns:a16="http://schemas.microsoft.com/office/drawing/2014/main" id="{E265E19F-5694-45BA-A626-DC4E0FA0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732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</xdr:col>
      <xdr:colOff>619126</xdr:colOff>
      <xdr:row>2</xdr:row>
      <xdr:rowOff>218496</xdr:rowOff>
    </xdr:to>
    <xdr:pic>
      <xdr:nvPicPr>
        <xdr:cNvPr id="2" name="Imagen 1" descr="Logo-Innpulsa | Ir a Escuela Superior de Administración Pública">
          <a:extLst>
            <a:ext uri="{FF2B5EF4-FFF2-40B4-BE49-F238E27FC236}">
              <a16:creationId xmlns:a16="http://schemas.microsoft.com/office/drawing/2014/main" id="{CC8E5D0A-68F4-4E28-AED9-7644D62A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0"/>
          <a:ext cx="1905000" cy="732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8A741-B241-4B2C-AA7E-AAD6458E5581}">
  <dimension ref="A1:I25"/>
  <sheetViews>
    <sheetView tabSelected="1" workbookViewId="0">
      <selection activeCell="A3" sqref="A3:I3"/>
    </sheetView>
  </sheetViews>
  <sheetFormatPr baseColWidth="10" defaultRowHeight="14.5" x14ac:dyDescent="0.35"/>
  <cols>
    <col min="1" max="1" width="24.1796875" style="1" customWidth="1"/>
    <col min="2" max="2" width="20.1796875" style="1" customWidth="1"/>
    <col min="3" max="3" width="19.81640625" style="1" customWidth="1"/>
    <col min="4" max="4" width="12.1796875" style="2" bestFit="1" customWidth="1"/>
    <col min="5" max="5" width="14.1796875" style="2" customWidth="1"/>
    <col min="6" max="6" width="7.453125" style="2" bestFit="1" customWidth="1"/>
    <col min="7" max="7" width="19" style="2" customWidth="1"/>
    <col min="8" max="8" width="17.54296875" style="2" customWidth="1"/>
    <col min="9" max="9" width="17.81640625" customWidth="1"/>
  </cols>
  <sheetData>
    <row r="1" spans="1:9" x14ac:dyDescent="0.35">
      <c r="A1" s="3"/>
      <c r="B1" s="49" t="s">
        <v>1</v>
      </c>
      <c r="C1" s="49"/>
      <c r="D1" s="49"/>
      <c r="E1" s="49"/>
      <c r="F1" s="49"/>
      <c r="G1" s="49"/>
      <c r="H1" s="49"/>
      <c r="I1" s="4"/>
    </row>
    <row r="2" spans="1:9" ht="25.5" customHeight="1" x14ac:dyDescent="0.35">
      <c r="A2" s="5"/>
      <c r="B2" s="50" t="s">
        <v>43</v>
      </c>
      <c r="C2" s="50"/>
      <c r="D2" s="50"/>
      <c r="E2" s="50"/>
      <c r="F2" s="50"/>
      <c r="G2" s="50"/>
      <c r="H2" s="50"/>
      <c r="I2" s="6"/>
    </row>
    <row r="3" spans="1:9" ht="63" customHeight="1" x14ac:dyDescent="0.35">
      <c r="A3" s="51" t="s">
        <v>42</v>
      </c>
      <c r="B3" s="52"/>
      <c r="C3" s="52"/>
      <c r="D3" s="52"/>
      <c r="E3" s="52"/>
      <c r="F3" s="52"/>
      <c r="G3" s="52"/>
      <c r="H3" s="52"/>
      <c r="I3" s="53"/>
    </row>
    <row r="4" spans="1:9" ht="7.5" customHeight="1" thickBot="1" x14ac:dyDescent="0.4">
      <c r="A4" s="7"/>
      <c r="B4" s="8"/>
      <c r="C4" s="8"/>
      <c r="D4" s="9"/>
      <c r="E4" s="9"/>
      <c r="F4" s="9"/>
      <c r="G4" s="9"/>
      <c r="H4" s="9"/>
      <c r="I4" s="10"/>
    </row>
    <row r="5" spans="1:9" ht="24" customHeight="1" thickBot="1" x14ac:dyDescent="0.4">
      <c r="A5" s="54" t="s">
        <v>2</v>
      </c>
      <c r="B5" s="54"/>
      <c r="C5" s="54"/>
      <c r="D5" s="54"/>
      <c r="E5" s="54"/>
      <c r="F5" s="54"/>
      <c r="G5" s="54"/>
      <c r="H5" s="54"/>
      <c r="I5" s="54"/>
    </row>
    <row r="6" spans="1:9" ht="24" x14ac:dyDescent="0.35">
      <c r="A6" s="29" t="s">
        <v>36</v>
      </c>
      <c r="B6" s="30" t="s">
        <v>37</v>
      </c>
      <c r="C6" s="30" t="s">
        <v>38</v>
      </c>
      <c r="D6" s="30" t="s">
        <v>40</v>
      </c>
      <c r="E6" s="30" t="s">
        <v>4</v>
      </c>
      <c r="F6" s="30" t="s">
        <v>3</v>
      </c>
      <c r="G6" s="31" t="s">
        <v>23</v>
      </c>
      <c r="H6" s="31" t="s">
        <v>24</v>
      </c>
      <c r="I6" s="40" t="s">
        <v>22</v>
      </c>
    </row>
    <row r="7" spans="1:9" x14ac:dyDescent="0.35">
      <c r="A7" s="55" t="s">
        <v>31</v>
      </c>
      <c r="B7" s="14" t="s">
        <v>5</v>
      </c>
      <c r="C7" s="56" t="s">
        <v>21</v>
      </c>
      <c r="D7" s="23">
        <v>2</v>
      </c>
      <c r="E7" s="15">
        <v>1</v>
      </c>
      <c r="F7" s="23">
        <f>D7*E7</f>
        <v>2</v>
      </c>
      <c r="G7" s="17">
        <v>10248084</v>
      </c>
      <c r="H7" s="28"/>
      <c r="I7" s="33">
        <f>+H7*F7</f>
        <v>0</v>
      </c>
    </row>
    <row r="8" spans="1:9" ht="24" x14ac:dyDescent="0.35">
      <c r="A8" s="55"/>
      <c r="B8" s="14" t="s">
        <v>6</v>
      </c>
      <c r="C8" s="56"/>
      <c r="D8" s="41">
        <v>3</v>
      </c>
      <c r="E8" s="15">
        <v>2</v>
      </c>
      <c r="F8" s="23">
        <f t="shared" ref="F8:F11" si="0">D8*E8</f>
        <v>6</v>
      </c>
      <c r="G8" s="17">
        <v>10534089</v>
      </c>
      <c r="H8" s="28"/>
      <c r="I8" s="33">
        <f>+H8*F8</f>
        <v>0</v>
      </c>
    </row>
    <row r="9" spans="1:9" x14ac:dyDescent="0.35">
      <c r="A9" s="55"/>
      <c r="B9" s="14" t="s">
        <v>7</v>
      </c>
      <c r="C9" s="56"/>
      <c r="D9" s="41">
        <v>2</v>
      </c>
      <c r="E9" s="15">
        <v>2</v>
      </c>
      <c r="F9" s="23">
        <f t="shared" si="0"/>
        <v>4</v>
      </c>
      <c r="G9" s="17">
        <v>12322240</v>
      </c>
      <c r="H9" s="28"/>
      <c r="I9" s="33">
        <f>+H9*F9</f>
        <v>0</v>
      </c>
    </row>
    <row r="10" spans="1:9" ht="24" x14ac:dyDescent="0.35">
      <c r="A10" s="55"/>
      <c r="B10" s="14" t="s">
        <v>8</v>
      </c>
      <c r="C10" s="56"/>
      <c r="D10" s="41">
        <v>1</v>
      </c>
      <c r="E10" s="15">
        <v>2</v>
      </c>
      <c r="F10" s="23">
        <f t="shared" si="0"/>
        <v>2</v>
      </c>
      <c r="G10" s="17">
        <v>16172940</v>
      </c>
      <c r="H10" s="28"/>
      <c r="I10" s="33">
        <f>+H10*F10</f>
        <v>0</v>
      </c>
    </row>
    <row r="11" spans="1:9" x14ac:dyDescent="0.35">
      <c r="A11" s="55"/>
      <c r="B11" s="14" t="s">
        <v>9</v>
      </c>
      <c r="C11" s="56"/>
      <c r="D11" s="23">
        <v>0</v>
      </c>
      <c r="E11" s="15">
        <v>2</v>
      </c>
      <c r="F11" s="23">
        <f t="shared" si="0"/>
        <v>0</v>
      </c>
      <c r="G11" s="17">
        <v>16943080</v>
      </c>
      <c r="H11" s="28"/>
      <c r="I11" s="33">
        <f>+H11*F11</f>
        <v>0</v>
      </c>
    </row>
    <row r="12" spans="1:9" ht="15.75" customHeight="1" x14ac:dyDescent="0.35">
      <c r="A12" s="43" t="s">
        <v>39</v>
      </c>
      <c r="B12" s="44"/>
      <c r="C12" s="44"/>
      <c r="D12" s="44"/>
      <c r="E12" s="44"/>
      <c r="F12" s="44"/>
      <c r="G12" s="44"/>
      <c r="H12" s="45"/>
      <c r="I12" s="34">
        <f>+SUM(I7:I11)</f>
        <v>0</v>
      </c>
    </row>
    <row r="13" spans="1:9" ht="28.5" customHeight="1" x14ac:dyDescent="0.35">
      <c r="A13" s="35" t="s">
        <v>32</v>
      </c>
      <c r="B13" s="15" t="s">
        <v>33</v>
      </c>
      <c r="C13" s="15" t="s">
        <v>30</v>
      </c>
      <c r="D13" s="18" t="s">
        <v>29</v>
      </c>
      <c r="E13" s="18" t="s">
        <v>29</v>
      </c>
      <c r="F13" s="15">
        <v>850</v>
      </c>
      <c r="G13" s="19">
        <v>55856.207058823529</v>
      </c>
      <c r="H13" s="28"/>
      <c r="I13" s="33">
        <f>+H13*F13</f>
        <v>0</v>
      </c>
    </row>
    <row r="14" spans="1:9" ht="21.75" customHeight="1" x14ac:dyDescent="0.35">
      <c r="A14" s="43" t="s">
        <v>26</v>
      </c>
      <c r="B14" s="44"/>
      <c r="C14" s="44"/>
      <c r="D14" s="44"/>
      <c r="E14" s="44"/>
      <c r="F14" s="44"/>
      <c r="G14" s="44"/>
      <c r="H14" s="45"/>
      <c r="I14" s="34">
        <f>+I13</f>
        <v>0</v>
      </c>
    </row>
    <row r="15" spans="1:9" x14ac:dyDescent="0.35">
      <c r="A15" s="55" t="s">
        <v>34</v>
      </c>
      <c r="B15" s="14" t="s">
        <v>10</v>
      </c>
      <c r="C15" s="15" t="s">
        <v>11</v>
      </c>
      <c r="D15" s="18" t="s">
        <v>29</v>
      </c>
      <c r="E15" s="18" t="s">
        <v>29</v>
      </c>
      <c r="F15" s="23">
        <v>38</v>
      </c>
      <c r="G15" s="19">
        <v>8790482.4000000004</v>
      </c>
      <c r="H15" s="28"/>
      <c r="I15" s="33">
        <f>+H15*F15</f>
        <v>0</v>
      </c>
    </row>
    <row r="16" spans="1:9" x14ac:dyDescent="0.35">
      <c r="A16" s="55"/>
      <c r="B16" s="14" t="s">
        <v>12</v>
      </c>
      <c r="C16" s="56" t="s">
        <v>13</v>
      </c>
      <c r="D16" s="18" t="s">
        <v>29</v>
      </c>
      <c r="E16" s="18" t="s">
        <v>29</v>
      </c>
      <c r="F16" s="23">
        <v>19</v>
      </c>
      <c r="G16" s="19">
        <v>11273934</v>
      </c>
      <c r="H16" s="28"/>
      <c r="I16" s="33">
        <f>+H16*F16</f>
        <v>0</v>
      </c>
    </row>
    <row r="17" spans="1:9" x14ac:dyDescent="0.35">
      <c r="A17" s="55"/>
      <c r="B17" s="14" t="s">
        <v>14</v>
      </c>
      <c r="C17" s="56"/>
      <c r="D17" s="18" t="s">
        <v>29</v>
      </c>
      <c r="E17" s="18" t="s">
        <v>29</v>
      </c>
      <c r="F17" s="23">
        <v>6</v>
      </c>
      <c r="G17" s="19">
        <v>18062348</v>
      </c>
      <c r="H17" s="28"/>
      <c r="I17" s="33">
        <f>+H17*F17</f>
        <v>0</v>
      </c>
    </row>
    <row r="18" spans="1:9" ht="24" x14ac:dyDescent="0.35">
      <c r="A18" s="55"/>
      <c r="B18" s="14" t="s">
        <v>15</v>
      </c>
      <c r="C18" s="56"/>
      <c r="D18" s="18" t="s">
        <v>29</v>
      </c>
      <c r="E18" s="18" t="s">
        <v>29</v>
      </c>
      <c r="F18" s="23">
        <v>2</v>
      </c>
      <c r="G18" s="19">
        <v>24983968</v>
      </c>
      <c r="H18" s="28"/>
      <c r="I18" s="33">
        <f>+H18*F18</f>
        <v>0</v>
      </c>
    </row>
    <row r="19" spans="1:9" ht="15" customHeight="1" x14ac:dyDescent="0.35">
      <c r="A19" s="43" t="s">
        <v>27</v>
      </c>
      <c r="B19" s="44"/>
      <c r="C19" s="44"/>
      <c r="D19" s="44"/>
      <c r="E19" s="44"/>
      <c r="F19" s="44"/>
      <c r="G19" s="44"/>
      <c r="H19" s="45"/>
      <c r="I19" s="34">
        <f>+SUM(I15:I18)</f>
        <v>0</v>
      </c>
    </row>
    <row r="20" spans="1:9" x14ac:dyDescent="0.35">
      <c r="A20" s="57" t="s">
        <v>16</v>
      </c>
      <c r="B20" s="58"/>
      <c r="C20" s="15" t="s">
        <v>17</v>
      </c>
      <c r="D20" s="18" t="s">
        <v>29</v>
      </c>
      <c r="E20" s="18" t="s">
        <v>29</v>
      </c>
      <c r="F20" s="15">
        <v>1</v>
      </c>
      <c r="G20" s="19">
        <v>454889795.3664</v>
      </c>
      <c r="H20" s="28"/>
      <c r="I20" s="33">
        <f>+H20*F20</f>
        <v>0</v>
      </c>
    </row>
    <row r="21" spans="1:9" x14ac:dyDescent="0.35">
      <c r="A21" s="57" t="s">
        <v>18</v>
      </c>
      <c r="B21" s="58"/>
      <c r="C21" s="15" t="s">
        <v>17</v>
      </c>
      <c r="D21" s="18" t="s">
        <v>29</v>
      </c>
      <c r="E21" s="18" t="s">
        <v>29</v>
      </c>
      <c r="F21" s="15">
        <v>1</v>
      </c>
      <c r="G21" s="19">
        <v>53239307</v>
      </c>
      <c r="H21" s="28"/>
      <c r="I21" s="33">
        <f>+H21*F21</f>
        <v>0</v>
      </c>
    </row>
    <row r="22" spans="1:9" x14ac:dyDescent="0.35">
      <c r="A22" s="57" t="s">
        <v>19</v>
      </c>
      <c r="B22" s="58"/>
      <c r="C22" s="15" t="s">
        <v>17</v>
      </c>
      <c r="D22" s="18" t="s">
        <v>29</v>
      </c>
      <c r="E22" s="18" t="s">
        <v>29</v>
      </c>
      <c r="F22" s="15">
        <v>1</v>
      </c>
      <c r="G22" s="22">
        <f>192000000</f>
        <v>192000000</v>
      </c>
      <c r="H22" s="28"/>
      <c r="I22" s="33">
        <f>+H22*F22</f>
        <v>0</v>
      </c>
    </row>
    <row r="23" spans="1:9" x14ac:dyDescent="0.35">
      <c r="A23" s="43" t="s">
        <v>28</v>
      </c>
      <c r="B23" s="44"/>
      <c r="C23" s="44"/>
      <c r="D23" s="44"/>
      <c r="E23" s="44"/>
      <c r="F23" s="44"/>
      <c r="G23" s="44"/>
      <c r="H23" s="45"/>
      <c r="I23" s="34">
        <f>+SUM(I20:I22)</f>
        <v>0</v>
      </c>
    </row>
    <row r="24" spans="1:9" ht="15" thickBot="1" x14ac:dyDescent="0.4">
      <c r="A24" s="46" t="s">
        <v>20</v>
      </c>
      <c r="B24" s="47"/>
      <c r="C24" s="47"/>
      <c r="D24" s="47"/>
      <c r="E24" s="47"/>
      <c r="F24" s="47"/>
      <c r="G24" s="47"/>
      <c r="H24" s="48"/>
      <c r="I24" s="36">
        <f>+I23+I19+I14+I12</f>
        <v>0</v>
      </c>
    </row>
    <row r="25" spans="1:9" x14ac:dyDescent="0.35">
      <c r="A25" s="11"/>
      <c r="B25" s="11"/>
      <c r="C25" s="11"/>
      <c r="D25" s="12"/>
      <c r="E25" s="12"/>
      <c r="F25" s="12"/>
      <c r="G25" s="12"/>
      <c r="H25" s="12"/>
      <c r="I25" s="13"/>
    </row>
  </sheetData>
  <mergeCells count="16">
    <mergeCell ref="A23:H23"/>
    <mergeCell ref="A24:H24"/>
    <mergeCell ref="B1:H1"/>
    <mergeCell ref="B2:H2"/>
    <mergeCell ref="A12:H12"/>
    <mergeCell ref="A14:H14"/>
    <mergeCell ref="A19:H19"/>
    <mergeCell ref="A3:I3"/>
    <mergeCell ref="A5:I5"/>
    <mergeCell ref="A7:A11"/>
    <mergeCell ref="C7:C11"/>
    <mergeCell ref="A20:B20"/>
    <mergeCell ref="A21:B21"/>
    <mergeCell ref="A22:B22"/>
    <mergeCell ref="A15:A18"/>
    <mergeCell ref="C16:C1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30363-94A4-4D04-847D-37A4F126FBEE}">
  <dimension ref="A1:I25"/>
  <sheetViews>
    <sheetView workbookViewId="0">
      <selection activeCell="A3" sqref="A3:I3"/>
    </sheetView>
  </sheetViews>
  <sheetFormatPr baseColWidth="10" defaultRowHeight="14.5" x14ac:dyDescent="0.35"/>
  <cols>
    <col min="1" max="1" width="18" style="1" customWidth="1"/>
    <col min="2" max="2" width="20.1796875" style="1" customWidth="1"/>
    <col min="3" max="3" width="19.81640625" style="1" customWidth="1"/>
    <col min="4" max="4" width="12.1796875" style="2" bestFit="1" customWidth="1"/>
    <col min="5" max="5" width="14.26953125" style="2" customWidth="1"/>
    <col min="6" max="6" width="7.453125" style="2" bestFit="1" customWidth="1"/>
    <col min="7" max="7" width="19" style="2" customWidth="1"/>
    <col min="8" max="8" width="17.54296875" style="2" customWidth="1"/>
    <col min="9" max="9" width="17.81640625" customWidth="1"/>
  </cols>
  <sheetData>
    <row r="1" spans="1:9" x14ac:dyDescent="0.35">
      <c r="A1" s="3"/>
      <c r="B1" s="49" t="s">
        <v>1</v>
      </c>
      <c r="C1" s="49"/>
      <c r="D1" s="49"/>
      <c r="E1" s="49"/>
      <c r="F1" s="49"/>
      <c r="G1" s="49"/>
      <c r="H1" s="49"/>
      <c r="I1" s="4"/>
    </row>
    <row r="2" spans="1:9" ht="25.5" customHeight="1" x14ac:dyDescent="0.35">
      <c r="A2" s="5"/>
      <c r="B2" s="50" t="s">
        <v>43</v>
      </c>
      <c r="C2" s="50"/>
      <c r="D2" s="50"/>
      <c r="E2" s="50"/>
      <c r="F2" s="50"/>
      <c r="G2" s="50"/>
      <c r="H2" s="50"/>
      <c r="I2" s="6"/>
    </row>
    <row r="3" spans="1:9" ht="60" customHeight="1" x14ac:dyDescent="0.35">
      <c r="A3" s="51" t="s">
        <v>42</v>
      </c>
      <c r="B3" s="52"/>
      <c r="C3" s="52"/>
      <c r="D3" s="52"/>
      <c r="E3" s="52"/>
      <c r="F3" s="52"/>
      <c r="G3" s="52"/>
      <c r="H3" s="52"/>
      <c r="I3" s="53"/>
    </row>
    <row r="4" spans="1:9" ht="5.25" customHeight="1" thickBot="1" x14ac:dyDescent="0.4">
      <c r="A4" s="7"/>
      <c r="B4" s="8"/>
      <c r="C4" s="8"/>
      <c r="D4" s="9"/>
      <c r="E4" s="9"/>
      <c r="F4" s="9"/>
      <c r="G4" s="9"/>
      <c r="H4" s="9"/>
      <c r="I4" s="10"/>
    </row>
    <row r="5" spans="1:9" ht="32.25" customHeight="1" thickBot="1" x14ac:dyDescent="0.4">
      <c r="A5" s="54" t="s">
        <v>35</v>
      </c>
      <c r="B5" s="54"/>
      <c r="C5" s="54"/>
      <c r="D5" s="54"/>
      <c r="E5" s="54"/>
      <c r="F5" s="54"/>
      <c r="G5" s="54"/>
      <c r="H5" s="54"/>
      <c r="I5" s="54"/>
    </row>
    <row r="6" spans="1:9" ht="24" x14ac:dyDescent="0.35">
      <c r="A6" s="29" t="s">
        <v>36</v>
      </c>
      <c r="B6" s="30" t="s">
        <v>37</v>
      </c>
      <c r="C6" s="30" t="s">
        <v>38</v>
      </c>
      <c r="D6" s="30" t="s">
        <v>40</v>
      </c>
      <c r="E6" s="30" t="s">
        <v>4</v>
      </c>
      <c r="F6" s="30" t="s">
        <v>3</v>
      </c>
      <c r="G6" s="31" t="s">
        <v>23</v>
      </c>
      <c r="H6" s="31" t="s">
        <v>24</v>
      </c>
      <c r="I6" s="40" t="s">
        <v>22</v>
      </c>
    </row>
    <row r="7" spans="1:9" x14ac:dyDescent="0.35">
      <c r="A7" s="55" t="s">
        <v>31</v>
      </c>
      <c r="B7" s="14" t="s">
        <v>5</v>
      </c>
      <c r="C7" s="56" t="s">
        <v>21</v>
      </c>
      <c r="D7" s="26">
        <v>7</v>
      </c>
      <c r="E7" s="16">
        <v>1</v>
      </c>
      <c r="F7" s="26">
        <f>D7*E7</f>
        <v>7</v>
      </c>
      <c r="G7" s="27">
        <v>10248084</v>
      </c>
      <c r="H7" s="28"/>
      <c r="I7" s="33">
        <f>+H7*F7</f>
        <v>0</v>
      </c>
    </row>
    <row r="8" spans="1:9" ht="24" x14ac:dyDescent="0.35">
      <c r="A8" s="55"/>
      <c r="B8" s="14" t="s">
        <v>6</v>
      </c>
      <c r="C8" s="56"/>
      <c r="D8" s="26">
        <v>1</v>
      </c>
      <c r="E8" s="16">
        <v>2</v>
      </c>
      <c r="F8" s="26">
        <f>D8*E8</f>
        <v>2</v>
      </c>
      <c r="G8" s="27">
        <v>10534089</v>
      </c>
      <c r="H8" s="28"/>
      <c r="I8" s="33">
        <f>+H8*F8</f>
        <v>0</v>
      </c>
    </row>
    <row r="9" spans="1:9" x14ac:dyDescent="0.35">
      <c r="A9" s="55"/>
      <c r="B9" s="14" t="s">
        <v>7</v>
      </c>
      <c r="C9" s="56"/>
      <c r="D9" s="26">
        <v>0</v>
      </c>
      <c r="E9" s="16">
        <v>2</v>
      </c>
      <c r="F9" s="26">
        <f t="shared" ref="F9:F11" si="0">D9*E9</f>
        <v>0</v>
      </c>
      <c r="G9" s="27">
        <v>12322240</v>
      </c>
      <c r="H9" s="28"/>
      <c r="I9" s="33">
        <f>+H9*F9</f>
        <v>0</v>
      </c>
    </row>
    <row r="10" spans="1:9" ht="24" x14ac:dyDescent="0.35">
      <c r="A10" s="55"/>
      <c r="B10" s="14" t="s">
        <v>8</v>
      </c>
      <c r="C10" s="56"/>
      <c r="D10" s="26">
        <v>1</v>
      </c>
      <c r="E10" s="16">
        <v>2</v>
      </c>
      <c r="F10" s="26">
        <f t="shared" si="0"/>
        <v>2</v>
      </c>
      <c r="G10" s="27">
        <v>16172940</v>
      </c>
      <c r="H10" s="28"/>
      <c r="I10" s="33">
        <f>+H10*F10</f>
        <v>0</v>
      </c>
    </row>
    <row r="11" spans="1:9" x14ac:dyDescent="0.35">
      <c r="A11" s="55"/>
      <c r="B11" s="14" t="s">
        <v>9</v>
      </c>
      <c r="C11" s="56"/>
      <c r="D11" s="26">
        <v>1</v>
      </c>
      <c r="E11" s="16">
        <v>2</v>
      </c>
      <c r="F11" s="26">
        <f t="shared" si="0"/>
        <v>2</v>
      </c>
      <c r="G11" s="27">
        <v>16943080</v>
      </c>
      <c r="H11" s="28"/>
      <c r="I11" s="33">
        <f>+H11*F11</f>
        <v>0</v>
      </c>
    </row>
    <row r="12" spans="1:9" ht="15.75" customHeight="1" x14ac:dyDescent="0.35">
      <c r="A12" s="43" t="s">
        <v>39</v>
      </c>
      <c r="B12" s="44"/>
      <c r="C12" s="44"/>
      <c r="D12" s="44"/>
      <c r="E12" s="44"/>
      <c r="F12" s="44"/>
      <c r="G12" s="44"/>
      <c r="H12" s="45"/>
      <c r="I12" s="34">
        <f>+SUM(I7:I11)</f>
        <v>0</v>
      </c>
    </row>
    <row r="13" spans="1:9" ht="28.5" customHeight="1" x14ac:dyDescent="0.35">
      <c r="A13" s="35" t="s">
        <v>32</v>
      </c>
      <c r="B13" s="15" t="s">
        <v>33</v>
      </c>
      <c r="C13" s="15" t="s">
        <v>30</v>
      </c>
      <c r="D13" s="18" t="s">
        <v>29</v>
      </c>
      <c r="E13" s="18" t="s">
        <v>29</v>
      </c>
      <c r="F13" s="16">
        <v>1100</v>
      </c>
      <c r="G13" s="19">
        <v>55856.207058823529</v>
      </c>
      <c r="H13" s="28"/>
      <c r="I13" s="33">
        <f>+H13*F13</f>
        <v>0</v>
      </c>
    </row>
    <row r="14" spans="1:9" ht="21.75" customHeight="1" x14ac:dyDescent="0.35">
      <c r="A14" s="43" t="s">
        <v>26</v>
      </c>
      <c r="B14" s="44"/>
      <c r="C14" s="44"/>
      <c r="D14" s="44"/>
      <c r="E14" s="44"/>
      <c r="F14" s="44"/>
      <c r="G14" s="44">
        <v>55856.207058823529</v>
      </c>
      <c r="H14" s="45"/>
      <c r="I14" s="34">
        <f>+I13</f>
        <v>0</v>
      </c>
    </row>
    <row r="15" spans="1:9" x14ac:dyDescent="0.35">
      <c r="A15" s="55" t="s">
        <v>34</v>
      </c>
      <c r="B15" s="14" t="s">
        <v>10</v>
      </c>
      <c r="C15" s="15" t="s">
        <v>11</v>
      </c>
      <c r="D15" s="18" t="s">
        <v>29</v>
      </c>
      <c r="E15" s="18" t="s">
        <v>29</v>
      </c>
      <c r="F15" s="26">
        <v>48</v>
      </c>
      <c r="G15" s="19">
        <v>8790482.4000000004</v>
      </c>
      <c r="H15" s="28"/>
      <c r="I15" s="33">
        <f>+H15*F15</f>
        <v>0</v>
      </c>
    </row>
    <row r="16" spans="1:9" x14ac:dyDescent="0.35">
      <c r="A16" s="55"/>
      <c r="B16" s="14" t="s">
        <v>12</v>
      </c>
      <c r="C16" s="56" t="s">
        <v>13</v>
      </c>
      <c r="D16" s="18" t="s">
        <v>29</v>
      </c>
      <c r="E16" s="18" t="s">
        <v>29</v>
      </c>
      <c r="F16" s="26">
        <v>14</v>
      </c>
      <c r="G16" s="19">
        <v>11273934</v>
      </c>
      <c r="H16" s="28"/>
      <c r="I16" s="33">
        <f>+H16*F16</f>
        <v>0</v>
      </c>
    </row>
    <row r="17" spans="1:9" x14ac:dyDescent="0.35">
      <c r="A17" s="55"/>
      <c r="B17" s="14" t="s">
        <v>14</v>
      </c>
      <c r="C17" s="56"/>
      <c r="D17" s="18" t="s">
        <v>29</v>
      </c>
      <c r="E17" s="18" t="s">
        <v>29</v>
      </c>
      <c r="F17" s="26">
        <v>14</v>
      </c>
      <c r="G17" s="19">
        <v>18062348</v>
      </c>
      <c r="H17" s="28"/>
      <c r="I17" s="33">
        <f>+H17*F17</f>
        <v>0</v>
      </c>
    </row>
    <row r="18" spans="1:9" ht="24" x14ac:dyDescent="0.35">
      <c r="A18" s="55"/>
      <c r="B18" s="14" t="s">
        <v>15</v>
      </c>
      <c r="C18" s="56"/>
      <c r="D18" s="18" t="s">
        <v>29</v>
      </c>
      <c r="E18" s="18" t="s">
        <v>29</v>
      </c>
      <c r="F18" s="26">
        <v>6</v>
      </c>
      <c r="G18" s="19">
        <v>24983968</v>
      </c>
      <c r="H18" s="28"/>
      <c r="I18" s="33">
        <f>+H18*F18</f>
        <v>0</v>
      </c>
    </row>
    <row r="19" spans="1:9" ht="15" customHeight="1" x14ac:dyDescent="0.35">
      <c r="A19" s="43" t="s">
        <v>27</v>
      </c>
      <c r="B19" s="44"/>
      <c r="C19" s="44"/>
      <c r="D19" s="44"/>
      <c r="E19" s="44"/>
      <c r="F19" s="44"/>
      <c r="G19" s="44">
        <v>57399.549090909102</v>
      </c>
      <c r="H19" s="45"/>
      <c r="I19" s="34">
        <f>+SUM(I15:I18)</f>
        <v>0</v>
      </c>
    </row>
    <row r="20" spans="1:9" x14ac:dyDescent="0.35">
      <c r="A20" s="57" t="s">
        <v>16</v>
      </c>
      <c r="B20" s="58"/>
      <c r="C20" s="15" t="s">
        <v>17</v>
      </c>
      <c r="D20" s="18" t="s">
        <v>29</v>
      </c>
      <c r="E20" s="18" t="s">
        <v>29</v>
      </c>
      <c r="F20" s="15">
        <v>1</v>
      </c>
      <c r="G20" s="20">
        <v>578769528</v>
      </c>
      <c r="H20" s="28"/>
      <c r="I20" s="33">
        <f>+H20*F20</f>
        <v>0</v>
      </c>
    </row>
    <row r="21" spans="1:9" x14ac:dyDescent="0.35">
      <c r="A21" s="57" t="s">
        <v>18</v>
      </c>
      <c r="B21" s="58"/>
      <c r="C21" s="15" t="s">
        <v>17</v>
      </c>
      <c r="D21" s="18" t="s">
        <v>29</v>
      </c>
      <c r="E21" s="18" t="s">
        <v>29</v>
      </c>
      <c r="F21" s="15">
        <v>1</v>
      </c>
      <c r="G21" s="20">
        <v>53239307</v>
      </c>
      <c r="H21" s="28"/>
      <c r="I21" s="33">
        <f>+H21*F21</f>
        <v>0</v>
      </c>
    </row>
    <row r="22" spans="1:9" x14ac:dyDescent="0.35">
      <c r="A22" s="57" t="s">
        <v>19</v>
      </c>
      <c r="B22" s="58"/>
      <c r="C22" s="15" t="s">
        <v>17</v>
      </c>
      <c r="D22" s="18" t="s">
        <v>29</v>
      </c>
      <c r="E22" s="18" t="s">
        <v>29</v>
      </c>
      <c r="F22" s="15">
        <v>1</v>
      </c>
      <c r="G22" s="20">
        <f>270000000</f>
        <v>270000000</v>
      </c>
      <c r="H22" s="28"/>
      <c r="I22" s="33">
        <f>+H22*F22</f>
        <v>0</v>
      </c>
    </row>
    <row r="23" spans="1:9" x14ac:dyDescent="0.35">
      <c r="A23" s="43" t="s">
        <v>28</v>
      </c>
      <c r="B23" s="44"/>
      <c r="C23" s="44"/>
      <c r="D23" s="44"/>
      <c r="E23" s="44"/>
      <c r="F23" s="44"/>
      <c r="G23" s="44"/>
      <c r="H23" s="45"/>
      <c r="I23" s="34">
        <f>+SUM(I20:I22)</f>
        <v>0</v>
      </c>
    </row>
    <row r="24" spans="1:9" ht="15" thickBot="1" x14ac:dyDescent="0.4">
      <c r="A24" s="46" t="s">
        <v>20</v>
      </c>
      <c r="B24" s="47"/>
      <c r="C24" s="47"/>
      <c r="D24" s="47"/>
      <c r="E24" s="47"/>
      <c r="F24" s="47"/>
      <c r="G24" s="47"/>
      <c r="H24" s="48"/>
      <c r="I24" s="36">
        <f>+I23+I19+I14+I12</f>
        <v>0</v>
      </c>
    </row>
    <row r="25" spans="1:9" x14ac:dyDescent="0.35">
      <c r="A25" s="11"/>
      <c r="B25" s="11"/>
      <c r="C25" s="11"/>
      <c r="D25" s="12"/>
      <c r="E25" s="12"/>
      <c r="F25" s="12"/>
      <c r="G25" s="12"/>
      <c r="H25" s="12"/>
      <c r="I25" s="13"/>
    </row>
  </sheetData>
  <mergeCells count="16">
    <mergeCell ref="A3:I3"/>
    <mergeCell ref="A5:I5"/>
    <mergeCell ref="A7:A11"/>
    <mergeCell ref="C7:C11"/>
    <mergeCell ref="B1:H1"/>
    <mergeCell ref="B2:H2"/>
    <mergeCell ref="A12:H12"/>
    <mergeCell ref="A14:H14"/>
    <mergeCell ref="A19:H19"/>
    <mergeCell ref="A23:H23"/>
    <mergeCell ref="A24:H24"/>
    <mergeCell ref="A21:B21"/>
    <mergeCell ref="A22:B22"/>
    <mergeCell ref="A15:A18"/>
    <mergeCell ref="C16:C18"/>
    <mergeCell ref="A20:B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FC2DD-B8C8-4D86-B82D-9433E2C1564A}">
  <dimension ref="A1:I25"/>
  <sheetViews>
    <sheetView workbookViewId="0">
      <selection activeCell="A3" sqref="A3:I3"/>
    </sheetView>
  </sheetViews>
  <sheetFormatPr baseColWidth="10" defaultRowHeight="14.5" x14ac:dyDescent="0.35"/>
  <cols>
    <col min="1" max="1" width="18.453125" style="1" customWidth="1"/>
    <col min="2" max="2" width="20.1796875" style="1" customWidth="1"/>
    <col min="3" max="3" width="19.81640625" style="1" customWidth="1"/>
    <col min="4" max="4" width="12.453125" style="2" customWidth="1"/>
    <col min="5" max="5" width="13" style="2" customWidth="1"/>
    <col min="6" max="6" width="13.1796875" style="2" customWidth="1"/>
    <col min="7" max="7" width="19" style="2" customWidth="1"/>
    <col min="8" max="8" width="17.54296875" style="2" customWidth="1"/>
    <col min="9" max="9" width="17.81640625" customWidth="1"/>
  </cols>
  <sheetData>
    <row r="1" spans="1:9" x14ac:dyDescent="0.35">
      <c r="A1" s="3"/>
      <c r="B1" s="49" t="s">
        <v>1</v>
      </c>
      <c r="C1" s="49"/>
      <c r="D1" s="49"/>
      <c r="E1" s="49"/>
      <c r="F1" s="49"/>
      <c r="G1" s="49"/>
      <c r="H1" s="49"/>
      <c r="I1" s="4"/>
    </row>
    <row r="2" spans="1:9" ht="25.5" customHeight="1" x14ac:dyDescent="0.35">
      <c r="A2" s="5"/>
      <c r="B2" s="50" t="s">
        <v>43</v>
      </c>
      <c r="C2" s="50"/>
      <c r="D2" s="50"/>
      <c r="E2" s="50"/>
      <c r="F2" s="50"/>
      <c r="G2" s="50"/>
      <c r="H2" s="50"/>
      <c r="I2" s="6"/>
    </row>
    <row r="3" spans="1:9" ht="58.5" customHeight="1" x14ac:dyDescent="0.35">
      <c r="A3" s="51" t="s">
        <v>42</v>
      </c>
      <c r="B3" s="52"/>
      <c r="C3" s="52"/>
      <c r="D3" s="52"/>
      <c r="E3" s="52"/>
      <c r="F3" s="52"/>
      <c r="G3" s="52"/>
      <c r="H3" s="52"/>
      <c r="I3" s="53"/>
    </row>
    <row r="4" spans="1:9" ht="9.75" customHeight="1" thickBot="1" x14ac:dyDescent="0.4">
      <c r="A4" s="7"/>
      <c r="B4" s="8"/>
      <c r="C4" s="8"/>
      <c r="D4" s="9"/>
      <c r="E4" s="9"/>
      <c r="F4" s="9"/>
      <c r="G4" s="9"/>
      <c r="H4" s="9"/>
      <c r="I4" s="10"/>
    </row>
    <row r="5" spans="1:9" ht="23.25" customHeight="1" thickBot="1" x14ac:dyDescent="0.4">
      <c r="A5" s="59" t="s">
        <v>0</v>
      </c>
      <c r="B5" s="59"/>
      <c r="C5" s="59"/>
      <c r="D5" s="59"/>
      <c r="E5" s="59"/>
      <c r="F5" s="59"/>
      <c r="G5" s="59"/>
      <c r="H5" s="59"/>
      <c r="I5" s="59"/>
    </row>
    <row r="6" spans="1:9" ht="24" x14ac:dyDescent="0.35">
      <c r="A6" s="37" t="s">
        <v>36</v>
      </c>
      <c r="B6" s="24" t="s">
        <v>37</v>
      </c>
      <c r="C6" s="24" t="s">
        <v>38</v>
      </c>
      <c r="D6" s="24" t="s">
        <v>40</v>
      </c>
      <c r="E6" s="24" t="s">
        <v>4</v>
      </c>
      <c r="F6" s="24" t="s">
        <v>3</v>
      </c>
      <c r="G6" s="25" t="s">
        <v>23</v>
      </c>
      <c r="H6" s="25" t="s">
        <v>24</v>
      </c>
      <c r="I6" s="38" t="s">
        <v>22</v>
      </c>
    </row>
    <row r="7" spans="1:9" s="39" customFormat="1" x14ac:dyDescent="0.35">
      <c r="A7" s="55" t="s">
        <v>31</v>
      </c>
      <c r="B7" s="14" t="s">
        <v>5</v>
      </c>
      <c r="C7" s="56" t="s">
        <v>21</v>
      </c>
      <c r="D7" s="26">
        <v>1</v>
      </c>
      <c r="E7" s="16">
        <v>1</v>
      </c>
      <c r="F7" s="26">
        <f>D7*E7</f>
        <v>1</v>
      </c>
      <c r="G7" s="27">
        <v>10248084</v>
      </c>
      <c r="H7" s="28"/>
      <c r="I7" s="33">
        <f>+H7*F7</f>
        <v>0</v>
      </c>
    </row>
    <row r="8" spans="1:9" s="39" customFormat="1" ht="24" x14ac:dyDescent="0.35">
      <c r="A8" s="55"/>
      <c r="B8" s="14" t="s">
        <v>6</v>
      </c>
      <c r="C8" s="56"/>
      <c r="D8" s="26">
        <v>3</v>
      </c>
      <c r="E8" s="16">
        <v>2</v>
      </c>
      <c r="F8" s="26">
        <f t="shared" ref="F8:F11" si="0">D8*E8</f>
        <v>6</v>
      </c>
      <c r="G8" s="27">
        <v>10534089</v>
      </c>
      <c r="H8" s="28"/>
      <c r="I8" s="33">
        <f>+H8*F8</f>
        <v>0</v>
      </c>
    </row>
    <row r="9" spans="1:9" s="39" customFormat="1" x14ac:dyDescent="0.35">
      <c r="A9" s="55"/>
      <c r="B9" s="14" t="s">
        <v>7</v>
      </c>
      <c r="C9" s="56"/>
      <c r="D9" s="26">
        <v>2</v>
      </c>
      <c r="E9" s="16">
        <v>2</v>
      </c>
      <c r="F9" s="26">
        <f t="shared" si="0"/>
        <v>4</v>
      </c>
      <c r="G9" s="27">
        <v>12322240</v>
      </c>
      <c r="H9" s="28"/>
      <c r="I9" s="33">
        <f>+H9*F9</f>
        <v>0</v>
      </c>
    </row>
    <row r="10" spans="1:9" s="39" customFormat="1" ht="24" x14ac:dyDescent="0.35">
      <c r="A10" s="55"/>
      <c r="B10" s="14" t="s">
        <v>8</v>
      </c>
      <c r="C10" s="56"/>
      <c r="D10" s="26">
        <v>2</v>
      </c>
      <c r="E10" s="16">
        <v>2</v>
      </c>
      <c r="F10" s="26">
        <f t="shared" si="0"/>
        <v>4</v>
      </c>
      <c r="G10" s="27">
        <v>16172940</v>
      </c>
      <c r="H10" s="28"/>
      <c r="I10" s="33">
        <f>+H10*F10</f>
        <v>0</v>
      </c>
    </row>
    <row r="11" spans="1:9" s="39" customFormat="1" x14ac:dyDescent="0.35">
      <c r="A11" s="55"/>
      <c r="B11" s="14" t="s">
        <v>9</v>
      </c>
      <c r="C11" s="56"/>
      <c r="D11" s="26">
        <v>0</v>
      </c>
      <c r="E11" s="16">
        <v>2</v>
      </c>
      <c r="F11" s="26">
        <f t="shared" si="0"/>
        <v>0</v>
      </c>
      <c r="G11" s="27">
        <v>16943080</v>
      </c>
      <c r="H11" s="28"/>
      <c r="I11" s="33">
        <f>+H11*F11</f>
        <v>0</v>
      </c>
    </row>
    <row r="12" spans="1:9" ht="15.75" customHeight="1" x14ac:dyDescent="0.35">
      <c r="A12" s="43" t="s">
        <v>25</v>
      </c>
      <c r="B12" s="44"/>
      <c r="C12" s="44"/>
      <c r="D12" s="44"/>
      <c r="E12" s="44"/>
      <c r="F12" s="44"/>
      <c r="G12" s="44"/>
      <c r="H12" s="45"/>
      <c r="I12" s="34">
        <f>+SUM(I7:I11)</f>
        <v>0</v>
      </c>
    </row>
    <row r="13" spans="1:9" ht="28.5" customHeight="1" x14ac:dyDescent="0.35">
      <c r="A13" s="35" t="s">
        <v>32</v>
      </c>
      <c r="B13" s="15" t="s">
        <v>33</v>
      </c>
      <c r="C13" s="15" t="s">
        <v>30</v>
      </c>
      <c r="D13" s="18" t="s">
        <v>29</v>
      </c>
      <c r="E13" s="18" t="s">
        <v>29</v>
      </c>
      <c r="F13" s="16">
        <v>1050</v>
      </c>
      <c r="G13" s="20">
        <v>50931.215238095239</v>
      </c>
      <c r="H13" s="28"/>
      <c r="I13" s="33">
        <f>+H13*F13</f>
        <v>0</v>
      </c>
    </row>
    <row r="14" spans="1:9" ht="15" customHeight="1" x14ac:dyDescent="0.35">
      <c r="A14" s="43" t="s">
        <v>26</v>
      </c>
      <c r="B14" s="44"/>
      <c r="C14" s="44"/>
      <c r="D14" s="44"/>
      <c r="E14" s="44"/>
      <c r="F14" s="44"/>
      <c r="G14" s="44"/>
      <c r="H14" s="45"/>
      <c r="I14" s="34">
        <f>+I13</f>
        <v>0</v>
      </c>
    </row>
    <row r="15" spans="1:9" x14ac:dyDescent="0.35">
      <c r="A15" s="55" t="s">
        <v>34</v>
      </c>
      <c r="B15" s="14" t="s">
        <v>10</v>
      </c>
      <c r="C15" s="15" t="s">
        <v>11</v>
      </c>
      <c r="D15" s="18" t="s">
        <v>29</v>
      </c>
      <c r="E15" s="18" t="s">
        <v>29</v>
      </c>
      <c r="F15" s="26">
        <v>38</v>
      </c>
      <c r="G15" s="19">
        <v>8790482.4000000004</v>
      </c>
      <c r="H15" s="28"/>
      <c r="I15" s="33">
        <f>+H15*F15</f>
        <v>0</v>
      </c>
    </row>
    <row r="16" spans="1:9" x14ac:dyDescent="0.35">
      <c r="A16" s="55"/>
      <c r="B16" s="14" t="s">
        <v>12</v>
      </c>
      <c r="C16" s="56" t="s">
        <v>13</v>
      </c>
      <c r="D16" s="18" t="s">
        <v>29</v>
      </c>
      <c r="E16" s="18" t="s">
        <v>29</v>
      </c>
      <c r="F16" s="26">
        <v>29</v>
      </c>
      <c r="G16" s="19">
        <v>11273934</v>
      </c>
      <c r="H16" s="28"/>
      <c r="I16" s="33">
        <f>+H16*F16</f>
        <v>0</v>
      </c>
    </row>
    <row r="17" spans="1:9" x14ac:dyDescent="0.35">
      <c r="A17" s="55"/>
      <c r="B17" s="14" t="s">
        <v>14</v>
      </c>
      <c r="C17" s="56"/>
      <c r="D17" s="18" t="s">
        <v>29</v>
      </c>
      <c r="E17" s="18" t="s">
        <v>29</v>
      </c>
      <c r="F17" s="26">
        <v>19</v>
      </c>
      <c r="G17" s="19">
        <v>18062348</v>
      </c>
      <c r="H17" s="28"/>
      <c r="I17" s="33">
        <f>+H17*F17</f>
        <v>0</v>
      </c>
    </row>
    <row r="18" spans="1:9" ht="24" x14ac:dyDescent="0.35">
      <c r="A18" s="55"/>
      <c r="B18" s="14" t="s">
        <v>15</v>
      </c>
      <c r="C18" s="56"/>
      <c r="D18" s="18" t="s">
        <v>29</v>
      </c>
      <c r="E18" s="18" t="s">
        <v>29</v>
      </c>
      <c r="F18" s="26">
        <v>6</v>
      </c>
      <c r="G18" s="19">
        <v>24983968</v>
      </c>
      <c r="H18" s="28"/>
      <c r="I18" s="33">
        <f>+H18*F18</f>
        <v>0</v>
      </c>
    </row>
    <row r="19" spans="1:9" ht="15" customHeight="1" x14ac:dyDescent="0.35">
      <c r="A19" s="43" t="s">
        <v>27</v>
      </c>
      <c r="B19" s="44"/>
      <c r="C19" s="44"/>
      <c r="D19" s="44"/>
      <c r="E19" s="44"/>
      <c r="F19" s="44"/>
      <c r="G19" s="44"/>
      <c r="H19" s="45"/>
      <c r="I19" s="34">
        <f>+SUM(I15:I18)</f>
        <v>0</v>
      </c>
    </row>
    <row r="20" spans="1:9" x14ac:dyDescent="0.35">
      <c r="A20" s="57" t="s">
        <v>16</v>
      </c>
      <c r="B20" s="58"/>
      <c r="C20" s="15" t="s">
        <v>17</v>
      </c>
      <c r="D20" s="18" t="s">
        <v>29</v>
      </c>
      <c r="E20" s="18" t="s">
        <v>29</v>
      </c>
      <c r="F20" s="16">
        <v>1</v>
      </c>
      <c r="G20" s="20">
        <v>536572671</v>
      </c>
      <c r="H20" s="28"/>
      <c r="I20" s="33">
        <f>+H20*F20</f>
        <v>0</v>
      </c>
    </row>
    <row r="21" spans="1:9" x14ac:dyDescent="0.35">
      <c r="A21" s="57" t="s">
        <v>18</v>
      </c>
      <c r="B21" s="58"/>
      <c r="C21" s="15" t="s">
        <v>17</v>
      </c>
      <c r="D21" s="18" t="s">
        <v>29</v>
      </c>
      <c r="E21" s="18" t="s">
        <v>29</v>
      </c>
      <c r="F21" s="16">
        <v>1</v>
      </c>
      <c r="G21" s="20">
        <v>53239307</v>
      </c>
      <c r="H21" s="28"/>
      <c r="I21" s="33">
        <f>+H21*F21</f>
        <v>0</v>
      </c>
    </row>
    <row r="22" spans="1:9" x14ac:dyDescent="0.35">
      <c r="A22" s="57" t="s">
        <v>19</v>
      </c>
      <c r="B22" s="58"/>
      <c r="C22" s="15" t="s">
        <v>17</v>
      </c>
      <c r="D22" s="18" t="s">
        <v>29</v>
      </c>
      <c r="E22" s="18" t="s">
        <v>29</v>
      </c>
      <c r="F22" s="16">
        <v>1</v>
      </c>
      <c r="G22" s="20">
        <f>192000000</f>
        <v>192000000</v>
      </c>
      <c r="H22" s="28"/>
      <c r="I22" s="33">
        <f>+H22*F22</f>
        <v>0</v>
      </c>
    </row>
    <row r="23" spans="1:9" x14ac:dyDescent="0.35">
      <c r="A23" s="43" t="s">
        <v>28</v>
      </c>
      <c r="B23" s="44"/>
      <c r="C23" s="44"/>
      <c r="D23" s="44"/>
      <c r="E23" s="44"/>
      <c r="F23" s="44"/>
      <c r="G23" s="44"/>
      <c r="H23" s="45"/>
      <c r="I23" s="34">
        <f>+I20+I21+I22</f>
        <v>0</v>
      </c>
    </row>
    <row r="24" spans="1:9" ht="15" thickBot="1" x14ac:dyDescent="0.4">
      <c r="A24" s="46" t="s">
        <v>20</v>
      </c>
      <c r="B24" s="47"/>
      <c r="C24" s="47"/>
      <c r="D24" s="47"/>
      <c r="E24" s="47"/>
      <c r="F24" s="47"/>
      <c r="G24" s="47"/>
      <c r="H24" s="48"/>
      <c r="I24" s="36">
        <f>+I23+I19+I14+I12</f>
        <v>0</v>
      </c>
    </row>
    <row r="25" spans="1:9" x14ac:dyDescent="0.35">
      <c r="A25" s="11"/>
      <c r="B25" s="11"/>
      <c r="C25" s="11"/>
      <c r="D25" s="12"/>
      <c r="E25" s="12"/>
      <c r="F25" s="12"/>
      <c r="G25" s="12"/>
      <c r="H25" s="12"/>
      <c r="I25" s="13"/>
    </row>
  </sheetData>
  <mergeCells count="16">
    <mergeCell ref="A3:I3"/>
    <mergeCell ref="A5:I5"/>
    <mergeCell ref="A7:A11"/>
    <mergeCell ref="C7:C11"/>
    <mergeCell ref="B1:H1"/>
    <mergeCell ref="B2:H2"/>
    <mergeCell ref="A12:H12"/>
    <mergeCell ref="A14:H14"/>
    <mergeCell ref="A19:H19"/>
    <mergeCell ref="A23:H23"/>
    <mergeCell ref="A24:H24"/>
    <mergeCell ref="A21:B21"/>
    <mergeCell ref="A22:B22"/>
    <mergeCell ref="A15:A18"/>
    <mergeCell ref="C16:C18"/>
    <mergeCell ref="A20:B2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36F5A-E6A2-4BB4-941F-C47C9245BBFB}">
  <dimension ref="A1:I26"/>
  <sheetViews>
    <sheetView workbookViewId="0">
      <selection activeCell="A3" sqref="A3:I3"/>
    </sheetView>
  </sheetViews>
  <sheetFormatPr baseColWidth="10" defaultRowHeight="14.5" x14ac:dyDescent="0.35"/>
  <cols>
    <col min="1" max="1" width="19.54296875" style="1" customWidth="1"/>
    <col min="2" max="2" width="20.1796875" style="1" customWidth="1"/>
    <col min="3" max="3" width="19.81640625" style="1" customWidth="1"/>
    <col min="4" max="4" width="14" style="2" customWidth="1"/>
    <col min="5" max="5" width="11.26953125" style="2" customWidth="1"/>
    <col min="6" max="6" width="13.54296875" style="2" customWidth="1"/>
    <col min="7" max="7" width="19" style="2" customWidth="1"/>
    <col min="8" max="8" width="17.54296875" style="2" customWidth="1"/>
    <col min="9" max="9" width="17.81640625" customWidth="1"/>
  </cols>
  <sheetData>
    <row r="1" spans="1:9" x14ac:dyDescent="0.35">
      <c r="A1" s="3"/>
      <c r="B1" s="49" t="s">
        <v>1</v>
      </c>
      <c r="C1" s="49"/>
      <c r="D1" s="49"/>
      <c r="E1" s="49"/>
      <c r="F1" s="49"/>
      <c r="G1" s="49"/>
      <c r="H1" s="49"/>
      <c r="I1" s="4"/>
    </row>
    <row r="2" spans="1:9" ht="25.5" customHeight="1" x14ac:dyDescent="0.35">
      <c r="A2" s="5"/>
      <c r="B2" s="50" t="s">
        <v>43</v>
      </c>
      <c r="C2" s="50"/>
      <c r="D2" s="50"/>
      <c r="E2" s="50"/>
      <c r="F2" s="50"/>
      <c r="G2" s="50"/>
      <c r="H2" s="50"/>
      <c r="I2" s="6"/>
    </row>
    <row r="3" spans="1:9" ht="55.5" customHeight="1" x14ac:dyDescent="0.35">
      <c r="A3" s="51" t="s">
        <v>42</v>
      </c>
      <c r="B3" s="52"/>
      <c r="C3" s="52"/>
      <c r="D3" s="52"/>
      <c r="E3" s="52"/>
      <c r="F3" s="52"/>
      <c r="G3" s="52"/>
      <c r="H3" s="52"/>
      <c r="I3" s="53"/>
    </row>
    <row r="4" spans="1:9" ht="15" thickBot="1" x14ac:dyDescent="0.4">
      <c r="A4" s="7"/>
      <c r="B4" s="8"/>
      <c r="C4" s="8"/>
      <c r="D4" s="9"/>
      <c r="E4" s="9"/>
      <c r="F4" s="9"/>
      <c r="G4" s="9"/>
      <c r="H4" s="9"/>
      <c r="I4" s="10"/>
    </row>
    <row r="5" spans="1:9" ht="23.25" customHeight="1" thickBot="1" x14ac:dyDescent="0.4">
      <c r="A5" s="59" t="s">
        <v>41</v>
      </c>
      <c r="B5" s="59"/>
      <c r="C5" s="59"/>
      <c r="D5" s="59"/>
      <c r="E5" s="59"/>
      <c r="F5" s="59"/>
      <c r="G5" s="59"/>
      <c r="H5" s="59"/>
      <c r="I5" s="59"/>
    </row>
    <row r="6" spans="1:9" ht="24" x14ac:dyDescent="0.35">
      <c r="A6" s="29" t="s">
        <v>36</v>
      </c>
      <c r="B6" s="30" t="s">
        <v>37</v>
      </c>
      <c r="C6" s="30" t="s">
        <v>38</v>
      </c>
      <c r="D6" s="30" t="s">
        <v>40</v>
      </c>
      <c r="E6" s="30" t="s">
        <v>4</v>
      </c>
      <c r="F6" s="30" t="s">
        <v>3</v>
      </c>
      <c r="G6" s="31" t="s">
        <v>23</v>
      </c>
      <c r="H6" s="31" t="s">
        <v>24</v>
      </c>
      <c r="I6" s="32" t="s">
        <v>22</v>
      </c>
    </row>
    <row r="7" spans="1:9" ht="24.75" customHeight="1" x14ac:dyDescent="0.35">
      <c r="A7" s="55" t="s">
        <v>31</v>
      </c>
      <c r="B7" s="14" t="s">
        <v>5</v>
      </c>
      <c r="C7" s="56" t="s">
        <v>21</v>
      </c>
      <c r="D7" s="26">
        <v>4</v>
      </c>
      <c r="E7" s="16">
        <v>1</v>
      </c>
      <c r="F7" s="26">
        <f>D7*E7</f>
        <v>4</v>
      </c>
      <c r="G7" s="27">
        <v>10248084</v>
      </c>
      <c r="H7" s="28"/>
      <c r="I7" s="33">
        <f>+H7*F7</f>
        <v>0</v>
      </c>
    </row>
    <row r="8" spans="1:9" ht="24" x14ac:dyDescent="0.35">
      <c r="A8" s="55"/>
      <c r="B8" s="14" t="s">
        <v>6</v>
      </c>
      <c r="C8" s="56"/>
      <c r="D8" s="26">
        <v>1</v>
      </c>
      <c r="E8" s="16">
        <v>2</v>
      </c>
      <c r="F8" s="26">
        <f t="shared" ref="F8:F11" si="0">D8*E8</f>
        <v>2</v>
      </c>
      <c r="G8" s="27">
        <v>10534089</v>
      </c>
      <c r="H8" s="28"/>
      <c r="I8" s="33">
        <f t="shared" ref="I8:I11" si="1">+H8*F8</f>
        <v>0</v>
      </c>
    </row>
    <row r="9" spans="1:9" x14ac:dyDescent="0.35">
      <c r="A9" s="55"/>
      <c r="B9" s="14" t="s">
        <v>7</v>
      </c>
      <c r="C9" s="56"/>
      <c r="D9" s="26">
        <v>2</v>
      </c>
      <c r="E9" s="16">
        <v>2</v>
      </c>
      <c r="F9" s="26">
        <f t="shared" si="0"/>
        <v>4</v>
      </c>
      <c r="G9" s="27">
        <v>12322240</v>
      </c>
      <c r="H9" s="28"/>
      <c r="I9" s="33">
        <f t="shared" si="1"/>
        <v>0</v>
      </c>
    </row>
    <row r="10" spans="1:9" ht="24" x14ac:dyDescent="0.35">
      <c r="A10" s="55"/>
      <c r="B10" s="14" t="s">
        <v>8</v>
      </c>
      <c r="C10" s="56"/>
      <c r="D10" s="26">
        <v>0</v>
      </c>
      <c r="E10" s="16">
        <v>2</v>
      </c>
      <c r="F10" s="26">
        <f t="shared" si="0"/>
        <v>0</v>
      </c>
      <c r="G10" s="27">
        <v>16172940</v>
      </c>
      <c r="H10" s="28"/>
      <c r="I10" s="33">
        <f t="shared" si="1"/>
        <v>0</v>
      </c>
    </row>
    <row r="11" spans="1:9" x14ac:dyDescent="0.35">
      <c r="A11" s="55"/>
      <c r="B11" s="14" t="s">
        <v>9</v>
      </c>
      <c r="C11" s="56"/>
      <c r="D11" s="26">
        <v>0</v>
      </c>
      <c r="E11" s="16">
        <v>2</v>
      </c>
      <c r="F11" s="26">
        <f t="shared" si="0"/>
        <v>0</v>
      </c>
      <c r="G11" s="27">
        <v>16943080</v>
      </c>
      <c r="H11" s="28"/>
      <c r="I11" s="33">
        <f t="shared" si="1"/>
        <v>0</v>
      </c>
    </row>
    <row r="12" spans="1:9" ht="15.75" customHeight="1" x14ac:dyDescent="0.35">
      <c r="A12" s="43" t="s">
        <v>39</v>
      </c>
      <c r="B12" s="44"/>
      <c r="C12" s="44"/>
      <c r="D12" s="44"/>
      <c r="E12" s="44"/>
      <c r="F12" s="44"/>
      <c r="G12" s="44"/>
      <c r="H12" s="45"/>
      <c r="I12" s="34">
        <f>+SUM(I7:I11)</f>
        <v>0</v>
      </c>
    </row>
    <row r="13" spans="1:9" ht="28.5" customHeight="1" x14ac:dyDescent="0.35">
      <c r="A13" s="35" t="s">
        <v>32</v>
      </c>
      <c r="B13" s="15" t="s">
        <v>33</v>
      </c>
      <c r="C13" s="15" t="s">
        <v>30</v>
      </c>
      <c r="D13" s="18" t="s">
        <v>29</v>
      </c>
      <c r="E13" s="18" t="s">
        <v>29</v>
      </c>
      <c r="F13" s="16">
        <v>790</v>
      </c>
      <c r="G13" s="27">
        <v>54869.508860759495</v>
      </c>
      <c r="H13" s="28"/>
      <c r="I13" s="33">
        <f>+H13*F13</f>
        <v>0</v>
      </c>
    </row>
    <row r="14" spans="1:9" ht="15.75" customHeight="1" x14ac:dyDescent="0.35">
      <c r="A14" s="43" t="s">
        <v>26</v>
      </c>
      <c r="B14" s="44"/>
      <c r="C14" s="44"/>
      <c r="D14" s="44"/>
      <c r="E14" s="44"/>
      <c r="F14" s="44"/>
      <c r="G14" s="44"/>
      <c r="H14" s="45"/>
      <c r="I14" s="34">
        <f>+I13</f>
        <v>0</v>
      </c>
    </row>
    <row r="15" spans="1:9" x14ac:dyDescent="0.35">
      <c r="A15" s="55" t="s">
        <v>34</v>
      </c>
      <c r="B15" s="14" t="s">
        <v>10</v>
      </c>
      <c r="C15" s="15" t="s">
        <v>11</v>
      </c>
      <c r="D15" s="18" t="s">
        <v>29</v>
      </c>
      <c r="E15" s="18" t="s">
        <v>29</v>
      </c>
      <c r="F15" s="26">
        <v>35</v>
      </c>
      <c r="G15" s="19">
        <v>8790482.4000000004</v>
      </c>
      <c r="H15" s="28"/>
      <c r="I15" s="33">
        <f>+H15*F15</f>
        <v>0</v>
      </c>
    </row>
    <row r="16" spans="1:9" x14ac:dyDescent="0.35">
      <c r="A16" s="55"/>
      <c r="B16" s="14" t="s">
        <v>12</v>
      </c>
      <c r="C16" s="56" t="s">
        <v>13</v>
      </c>
      <c r="D16" s="18" t="s">
        <v>29</v>
      </c>
      <c r="E16" s="18" t="s">
        <v>29</v>
      </c>
      <c r="F16" s="26">
        <v>13</v>
      </c>
      <c r="G16" s="19">
        <v>11273934</v>
      </c>
      <c r="H16" s="28"/>
      <c r="I16" s="33">
        <f>+H16*F16</f>
        <v>0</v>
      </c>
    </row>
    <row r="17" spans="1:9" x14ac:dyDescent="0.35">
      <c r="A17" s="55"/>
      <c r="B17" s="14" t="s">
        <v>14</v>
      </c>
      <c r="C17" s="56"/>
      <c r="D17" s="18" t="s">
        <v>29</v>
      </c>
      <c r="E17" s="18" t="s">
        <v>29</v>
      </c>
      <c r="F17" s="26">
        <v>11</v>
      </c>
      <c r="G17" s="19">
        <v>18062348</v>
      </c>
      <c r="H17" s="28"/>
      <c r="I17" s="33">
        <f>+H17*F17</f>
        <v>0</v>
      </c>
    </row>
    <row r="18" spans="1:9" ht="24" x14ac:dyDescent="0.35">
      <c r="A18" s="55"/>
      <c r="B18" s="14" t="s">
        <v>15</v>
      </c>
      <c r="C18" s="56"/>
      <c r="D18" s="18" t="s">
        <v>29</v>
      </c>
      <c r="E18" s="18" t="s">
        <v>29</v>
      </c>
      <c r="F18" s="26">
        <v>2</v>
      </c>
      <c r="G18" s="19">
        <v>24983968</v>
      </c>
      <c r="H18" s="28"/>
      <c r="I18" s="33">
        <f>+H18*F18</f>
        <v>0</v>
      </c>
    </row>
    <row r="19" spans="1:9" ht="15" customHeight="1" x14ac:dyDescent="0.35">
      <c r="A19" s="43" t="s">
        <v>27</v>
      </c>
      <c r="B19" s="44"/>
      <c r="C19" s="44"/>
      <c r="D19" s="44"/>
      <c r="E19" s="44"/>
      <c r="F19" s="44"/>
      <c r="G19" s="44"/>
      <c r="H19" s="45"/>
      <c r="I19" s="34">
        <f>+SUM(I15:I18)</f>
        <v>0</v>
      </c>
    </row>
    <row r="20" spans="1:9" x14ac:dyDescent="0.35">
      <c r="A20" s="57" t="s">
        <v>16</v>
      </c>
      <c r="B20" s="58"/>
      <c r="C20" s="15" t="s">
        <v>17</v>
      </c>
      <c r="D20" s="18" t="s">
        <v>29</v>
      </c>
      <c r="E20" s="18" t="s">
        <v>29</v>
      </c>
      <c r="F20" s="15">
        <v>1</v>
      </c>
      <c r="G20" s="20">
        <v>391102368</v>
      </c>
      <c r="H20" s="28"/>
      <c r="I20" s="33">
        <f>+H20*F20</f>
        <v>0</v>
      </c>
    </row>
    <row r="21" spans="1:9" x14ac:dyDescent="0.35">
      <c r="A21" s="57" t="s">
        <v>18</v>
      </c>
      <c r="B21" s="58"/>
      <c r="C21" s="15" t="s">
        <v>17</v>
      </c>
      <c r="D21" s="18" t="s">
        <v>29</v>
      </c>
      <c r="E21" s="18" t="s">
        <v>29</v>
      </c>
      <c r="F21" s="15">
        <v>1</v>
      </c>
      <c r="G21" s="21">
        <v>53239307</v>
      </c>
      <c r="H21" s="28"/>
      <c r="I21" s="33">
        <f>+H21*F21</f>
        <v>0</v>
      </c>
    </row>
    <row r="22" spans="1:9" x14ac:dyDescent="0.35">
      <c r="A22" s="57" t="s">
        <v>19</v>
      </c>
      <c r="B22" s="58"/>
      <c r="C22" s="15" t="s">
        <v>17</v>
      </c>
      <c r="D22" s="18" t="s">
        <v>29</v>
      </c>
      <c r="E22" s="18" t="s">
        <v>29</v>
      </c>
      <c r="F22" s="15">
        <v>1</v>
      </c>
      <c r="G22" s="20">
        <f>189000000</f>
        <v>189000000</v>
      </c>
      <c r="H22" s="28"/>
      <c r="I22" s="33">
        <f>+H22*F22</f>
        <v>0</v>
      </c>
    </row>
    <row r="23" spans="1:9" x14ac:dyDescent="0.35">
      <c r="A23" s="43" t="s">
        <v>28</v>
      </c>
      <c r="B23" s="44"/>
      <c r="C23" s="44"/>
      <c r="D23" s="44"/>
      <c r="E23" s="44"/>
      <c r="F23" s="44"/>
      <c r="G23" s="44"/>
      <c r="H23" s="45"/>
      <c r="I23" s="34">
        <f>+SUM(I20:I22)</f>
        <v>0</v>
      </c>
    </row>
    <row r="24" spans="1:9" ht="15" thickBot="1" x14ac:dyDescent="0.4">
      <c r="A24" s="46" t="s">
        <v>20</v>
      </c>
      <c r="B24" s="47"/>
      <c r="C24" s="47"/>
      <c r="D24" s="47"/>
      <c r="E24" s="47"/>
      <c r="F24" s="47"/>
      <c r="G24" s="47"/>
      <c r="H24" s="48"/>
      <c r="I24" s="36">
        <f>+I23+I19+I14+I12</f>
        <v>0</v>
      </c>
    </row>
    <row r="25" spans="1:9" x14ac:dyDescent="0.35">
      <c r="A25" s="11"/>
      <c r="B25" s="11"/>
      <c r="C25" s="11"/>
      <c r="D25" s="12"/>
      <c r="E25" s="12"/>
      <c r="F25" s="12"/>
      <c r="G25" s="12"/>
      <c r="H25" s="12"/>
      <c r="I25" s="13"/>
    </row>
    <row r="26" spans="1:9" x14ac:dyDescent="0.35">
      <c r="I26" s="42"/>
    </row>
  </sheetData>
  <mergeCells count="16">
    <mergeCell ref="A23:H23"/>
    <mergeCell ref="A24:H24"/>
    <mergeCell ref="B1:H1"/>
    <mergeCell ref="A21:B21"/>
    <mergeCell ref="A22:B22"/>
    <mergeCell ref="A15:A18"/>
    <mergeCell ref="C16:C18"/>
    <mergeCell ref="A20:B20"/>
    <mergeCell ref="A12:H12"/>
    <mergeCell ref="A14:H14"/>
    <mergeCell ref="A19:H19"/>
    <mergeCell ref="A3:I3"/>
    <mergeCell ref="A5:I5"/>
    <mergeCell ref="A7:A11"/>
    <mergeCell ref="C7:C11"/>
    <mergeCell ref="B2:H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B2D5515AC4B74B8DD981EE76F50268" ma:contentTypeVersion="19" ma:contentTypeDescription="Crear nuevo documento." ma:contentTypeScope="" ma:versionID="35c1863a6975ebec59e01896a5404180">
  <xsd:schema xmlns:xsd="http://www.w3.org/2001/XMLSchema" xmlns:xs="http://www.w3.org/2001/XMLSchema" xmlns:p="http://schemas.microsoft.com/office/2006/metadata/properties" xmlns:ns2="5bdf7946-cb46-492d-9220-ac9c2b9e1a92" xmlns:ns3="d81e95da-0b21-479c-90af-9cd6e6a446a1" targetNamespace="http://schemas.microsoft.com/office/2006/metadata/properties" ma:root="true" ma:fieldsID="150cc294b161add206e3244593fc9d40" ns2:_="" ns3:_="">
    <xsd:import namespace="5bdf7946-cb46-492d-9220-ac9c2b9e1a92"/>
    <xsd:import namespace="d81e95da-0b21-479c-90af-9cd6e6a446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Tama_x00f1_odearchivo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f7946-cb46-492d-9220-ac9c2b9e1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Tama_x00f1_odearchivos" ma:index="21" nillable="true" ma:displayName="Tamaño de archivos" ma:format="Dropdown" ma:internalName="Tama_x00f1_odearchivos" ma:percentage="FALSE">
      <xsd:simpleType>
        <xsd:restriction base="dms:Number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e95da-0b21-479c-90af-9cd6e6a446a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c9fa6d92-9b04-481c-8c94-089562151c0f}" ma:internalName="TaxCatchAll" ma:showField="CatchAllData" ma:web="d81e95da-0b21-479c-90af-9cd6e6a446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E9B9A5-B1A1-4FD9-8F61-3DD22EA78B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df7946-cb46-492d-9220-ac9c2b9e1a92"/>
    <ds:schemaRef ds:uri="d81e95da-0b21-479c-90af-9cd6e6a446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5444C8-BD88-41F2-89C7-BE8A1FA91A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Región 1-Caribe</vt:lpstr>
      <vt:lpstr>Región 2-Centro Amazonía</vt:lpstr>
      <vt:lpstr>Región 3-Occidente</vt:lpstr>
      <vt:lpstr>Región 4 Oriente Orinoquía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Marcela Larrota Martinez</dc:creator>
  <cp:lastModifiedBy>Andres Gartner Jaramillo</cp:lastModifiedBy>
  <dcterms:created xsi:type="dcterms:W3CDTF">2024-05-09T01:28:34Z</dcterms:created>
  <dcterms:modified xsi:type="dcterms:W3CDTF">2024-07-03T14:56:45Z</dcterms:modified>
</cp:coreProperties>
</file>